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oshdiyeh\Downloads\"/>
    </mc:Choice>
  </mc:AlternateContent>
  <xr:revisionPtr revIDLastSave="0" documentId="13_ncr:1_{4763A785-7B62-4DB8-A702-758B26B4F6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E10" i="1"/>
  <c r="F10" i="1"/>
  <c r="G10" i="1"/>
  <c r="H10" i="1"/>
  <c r="I10" i="1"/>
  <c r="J10" i="1"/>
  <c r="K10" i="1"/>
  <c r="L10" i="1"/>
  <c r="M10" i="1"/>
  <c r="L19" i="1"/>
  <c r="L20" i="1"/>
  <c r="L21" i="1"/>
  <c r="L22" i="1"/>
  <c r="L23" i="1"/>
  <c r="L24" i="1"/>
  <c r="L18" i="1"/>
  <c r="L17" i="1"/>
  <c r="L16" i="1"/>
  <c r="I21" i="1"/>
  <c r="I22" i="1"/>
  <c r="I23" i="1"/>
  <c r="I24" i="1"/>
  <c r="I20" i="1"/>
  <c r="I17" i="1"/>
  <c r="I18" i="1"/>
  <c r="I19" i="1"/>
  <c r="I16" i="1"/>
  <c r="F21" i="1"/>
  <c r="F22" i="1"/>
  <c r="F23" i="1"/>
  <c r="F24" i="1"/>
  <c r="F20" i="1"/>
  <c r="F17" i="1"/>
  <c r="F18" i="1"/>
  <c r="F19" i="1"/>
  <c r="F16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I12" i="1"/>
  <c r="J12" i="1"/>
  <c r="K12" i="1"/>
  <c r="I14" i="1"/>
  <c r="J14" i="1"/>
  <c r="K14" i="1"/>
  <c r="K11" i="1"/>
  <c r="J11" i="1"/>
  <c r="I11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I9" i="1"/>
  <c r="J9" i="1"/>
  <c r="K9" i="1"/>
  <c r="L9" i="1"/>
  <c r="M9" i="1"/>
  <c r="L11" i="1"/>
  <c r="M11" i="1"/>
  <c r="L12" i="1"/>
  <c r="M12" i="1"/>
  <c r="L14" i="1"/>
  <c r="M14" i="1"/>
  <c r="M4" i="1"/>
  <c r="L4" i="1"/>
  <c r="K4" i="1"/>
  <c r="J4" i="1"/>
  <c r="I4" i="1"/>
  <c r="H38" i="1"/>
  <c r="H37" i="1"/>
  <c r="H36" i="1"/>
  <c r="H35" i="1"/>
  <c r="H34" i="1"/>
  <c r="H33" i="1"/>
  <c r="H31" i="1"/>
  <c r="H30" i="1"/>
  <c r="H29" i="1"/>
  <c r="H28" i="1"/>
  <c r="H27" i="1"/>
  <c r="H26" i="1"/>
  <c r="H14" i="1"/>
  <c r="H12" i="1"/>
  <c r="H11" i="1"/>
  <c r="H9" i="1"/>
  <c r="H8" i="1"/>
  <c r="H7" i="1"/>
  <c r="H6" i="1"/>
  <c r="H5" i="1"/>
  <c r="H4" i="1"/>
  <c r="G14" i="1"/>
  <c r="G38" i="1"/>
  <c r="G37" i="1"/>
  <c r="G36" i="1"/>
  <c r="G35" i="1"/>
  <c r="G34" i="1"/>
  <c r="G33" i="1"/>
  <c r="G31" i="1"/>
  <c r="G30" i="1"/>
  <c r="G29" i="1"/>
  <c r="G28" i="1"/>
  <c r="G27" i="1"/>
  <c r="G26" i="1"/>
  <c r="G12" i="1"/>
  <c r="G11" i="1"/>
  <c r="G9" i="1"/>
  <c r="G8" i="1"/>
  <c r="G7" i="1"/>
  <c r="G6" i="1"/>
  <c r="G5" i="1"/>
  <c r="G4" i="1"/>
  <c r="F38" i="1"/>
  <c r="F31" i="1"/>
  <c r="F37" i="1"/>
  <c r="F36" i="1"/>
  <c r="F35" i="1"/>
  <c r="F34" i="1"/>
  <c r="F33" i="1"/>
  <c r="F30" i="1"/>
  <c r="F29" i="1"/>
  <c r="F28" i="1"/>
  <c r="F27" i="1"/>
  <c r="F26" i="1"/>
  <c r="F12" i="1"/>
  <c r="F14" i="1"/>
  <c r="F11" i="1"/>
  <c r="F5" i="1"/>
  <c r="F6" i="1"/>
  <c r="F7" i="1"/>
  <c r="F8" i="1"/>
  <c r="F9" i="1"/>
  <c r="F4" i="1"/>
  <c r="E24" i="1"/>
  <c r="E23" i="1"/>
  <c r="E22" i="1"/>
  <c r="E21" i="1"/>
  <c r="E20" i="1"/>
  <c r="E19" i="1"/>
  <c r="E18" i="1"/>
  <c r="E17" i="1"/>
  <c r="E16" i="1"/>
  <c r="E38" i="1"/>
  <c r="E37" i="1"/>
  <c r="E36" i="1"/>
  <c r="E35" i="1"/>
  <c r="E34" i="1"/>
  <c r="E33" i="1"/>
  <c r="E31" i="1"/>
  <c r="E30" i="1"/>
  <c r="E29" i="1"/>
  <c r="E28" i="1"/>
  <c r="E27" i="1"/>
  <c r="E26" i="1"/>
  <c r="E14" i="1"/>
  <c r="E12" i="1"/>
  <c r="E11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<sst xmlns="http://schemas.openxmlformats.org/spreadsheetml/2006/main" count="58" uniqueCount="49">
  <si>
    <t>علوم ریاضی وفنی</t>
  </si>
  <si>
    <t>مهندسی برق</t>
  </si>
  <si>
    <t>مهندسی پزشکی</t>
  </si>
  <si>
    <t>مهندسی صنایع و سیستم ها</t>
  </si>
  <si>
    <t>مهندسی کامپیوتر</t>
  </si>
  <si>
    <t>علوم انسانی</t>
  </si>
  <si>
    <t>مهندسی معماری</t>
  </si>
  <si>
    <t>حسابداری</t>
  </si>
  <si>
    <t>زبان های خارجی</t>
  </si>
  <si>
    <t>آموزش زبان انگلیسی</t>
  </si>
  <si>
    <t xml:space="preserve"> مهندسی عمران</t>
  </si>
  <si>
    <t xml:space="preserve"> حقوق</t>
  </si>
  <si>
    <t>کارشناسی ارشد ناپیوسته 1404</t>
  </si>
  <si>
    <t>حقوق بین الملل</t>
  </si>
  <si>
    <t>حقوق کیفری و جرم شناسی</t>
  </si>
  <si>
    <t>روانشناسی عمومی</t>
  </si>
  <si>
    <t>روانشناسی بالینی کودک و نوجوان</t>
  </si>
  <si>
    <t>مهندسي برق گرايش سيستم قدرت</t>
  </si>
  <si>
    <t>مهندسي برق گرايش الکترونيک قدرت و ماشينهای الکتريکي</t>
  </si>
  <si>
    <t>مهندسي عمران گرايش سازه</t>
  </si>
  <si>
    <t>مهندسي و علم کامپيوتر گرايش نرمافزار</t>
  </si>
  <si>
    <t>کارشناسی ناپیوسته 1404</t>
  </si>
  <si>
    <t>مهندسي حرفه اي برق قدرت</t>
  </si>
  <si>
    <t>مهندسي حرفه اي الکترونيك کاربردي</t>
  </si>
  <si>
    <t>مهندسي حرفه اي کامپيوتر نرمافزار</t>
  </si>
  <si>
    <t>مهندسي حرفه اي معماري</t>
  </si>
  <si>
    <t>مهندسي اجرايي عمران</t>
  </si>
  <si>
    <t>کاردانی پیوسته 1404</t>
  </si>
  <si>
    <t>کارداني پیوسته الكترونیک عمومي</t>
  </si>
  <si>
    <t>کارداني پیوسته الكتروتكنیک</t>
  </si>
  <si>
    <t>کارداني پیوسته کامپیوتر نرمافزار</t>
  </si>
  <si>
    <t>کارداني پیوسته عمران</t>
  </si>
  <si>
    <t>کارداني پیوسته معماري</t>
  </si>
  <si>
    <t>کارداني پیوسته حسابداري</t>
  </si>
  <si>
    <t>شهریه ثابت</t>
  </si>
  <si>
    <t>اصلی تخصصی</t>
  </si>
  <si>
    <t>عمومی</t>
  </si>
  <si>
    <t>پایه</t>
  </si>
  <si>
    <t xml:space="preserve">عملی وآزمایشگاهی با اجرای 2 ساعت در هفته </t>
  </si>
  <si>
    <t xml:space="preserve">عملی وآزمایشگاهی با اجرای 3 ساعت در هفته </t>
  </si>
  <si>
    <t xml:space="preserve">عملی وآزمایشگاهی با اجرای 4 ساعت در هفته </t>
  </si>
  <si>
    <t>پروژه /پایان نامه</t>
  </si>
  <si>
    <t>کارآموزی</t>
  </si>
  <si>
    <t>رشته تحصیلی</t>
  </si>
  <si>
    <t>کارشناسی پیوسته 1404</t>
  </si>
  <si>
    <t>میکروبیولوژی</t>
  </si>
  <si>
    <t>روانشناسی</t>
  </si>
  <si>
    <t>علوم تجربی</t>
  </si>
  <si>
    <t>شهریه متغیر هر واحد درس(ریال)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</si>
</sst>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#,##0_-_ر_ي_ا_ل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rightToLeft="1" tabSelected="1" zoomScale="84" zoomScaleNormal="84" workbookViewId="0">
      <selection activeCell="F1" sqref="F1:M1"/>
    </sheetView>
  </sheetViews>
  <sheetFormatPr defaultColWidth="9" defaultRowHeight="22.5" x14ac:dyDescent="0.55000000000000004"/>
  <cols>
    <col min="1" max="1" width="3.42578125" style="1" bestFit="1" customWidth="1"/>
    <col min="2" max="2" width="16.85546875" style="1" customWidth="1"/>
    <col min="3" max="3" width="7.85546875" style="1" bestFit="1" customWidth="1"/>
    <col min="4" max="4" width="45.5703125" style="1" bestFit="1" customWidth="1"/>
    <col min="5" max="5" width="26.140625" style="4" customWidth="1"/>
    <col min="6" max="6" width="18.140625" style="4" customWidth="1"/>
    <col min="7" max="7" width="16.28515625" style="4" customWidth="1"/>
    <col min="8" max="8" width="22.28515625" style="4" customWidth="1"/>
    <col min="9" max="9" width="21.42578125" style="4" customWidth="1"/>
    <col min="10" max="10" width="19.85546875" style="4" customWidth="1"/>
    <col min="11" max="11" width="25.42578125" style="4" customWidth="1"/>
    <col min="12" max="12" width="19.5703125" style="4" customWidth="1"/>
    <col min="13" max="13" width="18.85546875" style="4" customWidth="1"/>
    <col min="14" max="16384" width="9" style="1"/>
  </cols>
  <sheetData>
    <row r="1" spans="1:13" ht="28.5" x14ac:dyDescent="0.55000000000000004">
      <c r="A1" s="14" t="s">
        <v>43</v>
      </c>
      <c r="B1" s="14"/>
      <c r="C1" s="14"/>
      <c r="D1" s="14"/>
      <c r="E1" s="15" t="s">
        <v>34</v>
      </c>
      <c r="F1" s="15" t="s">
        <v>48</v>
      </c>
      <c r="G1" s="15"/>
      <c r="H1" s="15"/>
      <c r="I1" s="15"/>
      <c r="J1" s="15"/>
      <c r="K1" s="15"/>
      <c r="L1" s="15"/>
      <c r="M1" s="15"/>
    </row>
    <row r="2" spans="1:13" s="4" customFormat="1" ht="111.75" customHeight="1" x14ac:dyDescent="0.55000000000000004">
      <c r="A2" s="14"/>
      <c r="B2" s="14"/>
      <c r="C2" s="14"/>
      <c r="D2" s="14"/>
      <c r="E2" s="15"/>
      <c r="F2" s="5" t="s">
        <v>35</v>
      </c>
      <c r="G2" s="5" t="s">
        <v>36</v>
      </c>
      <c r="H2" s="5" t="s">
        <v>37</v>
      </c>
      <c r="I2" s="6" t="s">
        <v>38</v>
      </c>
      <c r="J2" s="6" t="s">
        <v>39</v>
      </c>
      <c r="K2" s="6" t="s">
        <v>40</v>
      </c>
      <c r="L2" s="6" t="s">
        <v>41</v>
      </c>
      <c r="M2" s="5" t="s">
        <v>42</v>
      </c>
    </row>
    <row r="3" spans="1:13" x14ac:dyDescent="0.55000000000000004">
      <c r="A3" s="14" t="s">
        <v>44</v>
      </c>
      <c r="B3" s="16"/>
      <c r="C3" s="16"/>
      <c r="D3" s="16"/>
      <c r="E3" s="11"/>
      <c r="F3" s="12"/>
      <c r="G3" s="12"/>
      <c r="H3" s="12"/>
      <c r="I3" s="12"/>
      <c r="J3" s="12"/>
      <c r="K3" s="12"/>
      <c r="L3" s="12"/>
      <c r="M3" s="13"/>
    </row>
    <row r="4" spans="1:13" x14ac:dyDescent="0.55000000000000004">
      <c r="A4" s="2">
        <v>1</v>
      </c>
      <c r="B4" s="2" t="s">
        <v>0</v>
      </c>
      <c r="C4" s="3">
        <v>10365</v>
      </c>
      <c r="D4" s="2" t="s">
        <v>1</v>
      </c>
      <c r="E4" s="7">
        <f>34626364*150%</f>
        <v>51939546</v>
      </c>
      <c r="F4" s="7">
        <f>2260496*150%</f>
        <v>3390744</v>
      </c>
      <c r="G4" s="7">
        <f>1233001*150%</f>
        <v>1849501.5</v>
      </c>
      <c r="H4" s="7">
        <f>1849497*150%</f>
        <v>2774245.5</v>
      </c>
      <c r="I4" s="7">
        <f>3698995*150%</f>
        <v>5548492.5</v>
      </c>
      <c r="J4" s="7">
        <f>5548497*150%</f>
        <v>8322745.5</v>
      </c>
      <c r="K4" s="7">
        <f>7398000*150%</f>
        <v>11097000</v>
      </c>
      <c r="L4" s="7">
        <f>5137493*150%</f>
        <v>7706239.5</v>
      </c>
      <c r="M4" s="7">
        <f>5137493*150%</f>
        <v>7706239.5</v>
      </c>
    </row>
    <row r="5" spans="1:13" x14ac:dyDescent="0.55000000000000004">
      <c r="A5" s="2">
        <v>2</v>
      </c>
      <c r="B5" s="2" t="s">
        <v>0</v>
      </c>
      <c r="C5" s="3">
        <v>10366</v>
      </c>
      <c r="D5" s="2" t="s">
        <v>2</v>
      </c>
      <c r="E5" s="7">
        <f t="shared" ref="E5:E14" si="0">34626364*150%</f>
        <v>51939546</v>
      </c>
      <c r="F5" s="7">
        <f t="shared" ref="F5:F10" si="1">2260496*150%</f>
        <v>3390744</v>
      </c>
      <c r="G5" s="7">
        <f t="shared" ref="G5:G13" si="2">1233001*150%</f>
        <v>1849501.5</v>
      </c>
      <c r="H5" s="7">
        <f t="shared" ref="H5:H14" si="3">1849497*150%</f>
        <v>2774245.5</v>
      </c>
      <c r="I5" s="7">
        <f t="shared" ref="I5:I10" si="4">3698995*150%</f>
        <v>5548492.5</v>
      </c>
      <c r="J5" s="7">
        <f t="shared" ref="J5:J10" si="5">5548497*150%</f>
        <v>8322745.5</v>
      </c>
      <c r="K5" s="7">
        <f t="shared" ref="K5:K10" si="6">7398000*150%</f>
        <v>11097000</v>
      </c>
      <c r="L5" s="7">
        <f t="shared" ref="L5:M14" si="7">5137493*150%</f>
        <v>7706239.5</v>
      </c>
      <c r="M5" s="7">
        <f t="shared" si="7"/>
        <v>7706239.5</v>
      </c>
    </row>
    <row r="6" spans="1:13" x14ac:dyDescent="0.55000000000000004">
      <c r="A6" s="2">
        <v>3</v>
      </c>
      <c r="B6" s="2" t="s">
        <v>0</v>
      </c>
      <c r="C6" s="3">
        <v>10367</v>
      </c>
      <c r="D6" s="2" t="s">
        <v>3</v>
      </c>
      <c r="E6" s="7">
        <f t="shared" si="0"/>
        <v>51939546</v>
      </c>
      <c r="F6" s="7">
        <f t="shared" si="1"/>
        <v>3390744</v>
      </c>
      <c r="G6" s="7">
        <f t="shared" si="2"/>
        <v>1849501.5</v>
      </c>
      <c r="H6" s="7">
        <f t="shared" si="3"/>
        <v>2774245.5</v>
      </c>
      <c r="I6" s="7">
        <f t="shared" si="4"/>
        <v>5548492.5</v>
      </c>
      <c r="J6" s="7">
        <f t="shared" si="5"/>
        <v>8322745.5</v>
      </c>
      <c r="K6" s="7">
        <f t="shared" si="6"/>
        <v>11097000</v>
      </c>
      <c r="L6" s="7">
        <f t="shared" si="7"/>
        <v>7706239.5</v>
      </c>
      <c r="M6" s="7">
        <f t="shared" si="7"/>
        <v>7706239.5</v>
      </c>
    </row>
    <row r="7" spans="1:13" x14ac:dyDescent="0.55000000000000004">
      <c r="A7" s="2">
        <v>4</v>
      </c>
      <c r="B7" s="2" t="s">
        <v>0</v>
      </c>
      <c r="C7" s="3">
        <v>10368</v>
      </c>
      <c r="D7" s="2" t="s">
        <v>10</v>
      </c>
      <c r="E7" s="7">
        <f t="shared" si="0"/>
        <v>51939546</v>
      </c>
      <c r="F7" s="7">
        <f t="shared" si="1"/>
        <v>3390744</v>
      </c>
      <c r="G7" s="7">
        <f t="shared" si="2"/>
        <v>1849501.5</v>
      </c>
      <c r="H7" s="7">
        <f t="shared" si="3"/>
        <v>2774245.5</v>
      </c>
      <c r="I7" s="7">
        <f t="shared" si="4"/>
        <v>5548492.5</v>
      </c>
      <c r="J7" s="7">
        <f t="shared" si="5"/>
        <v>8322745.5</v>
      </c>
      <c r="K7" s="7">
        <f t="shared" si="6"/>
        <v>11097000</v>
      </c>
      <c r="L7" s="7">
        <f t="shared" si="7"/>
        <v>7706239.5</v>
      </c>
      <c r="M7" s="7">
        <f t="shared" si="7"/>
        <v>7706239.5</v>
      </c>
    </row>
    <row r="8" spans="1:13" x14ac:dyDescent="0.55000000000000004">
      <c r="A8" s="2">
        <v>5</v>
      </c>
      <c r="B8" s="2" t="s">
        <v>0</v>
      </c>
      <c r="C8" s="3">
        <v>10369</v>
      </c>
      <c r="D8" s="2" t="s">
        <v>4</v>
      </c>
      <c r="E8" s="7">
        <f t="shared" si="0"/>
        <v>51939546</v>
      </c>
      <c r="F8" s="7">
        <f t="shared" si="1"/>
        <v>3390744</v>
      </c>
      <c r="G8" s="7">
        <f t="shared" si="2"/>
        <v>1849501.5</v>
      </c>
      <c r="H8" s="7">
        <f t="shared" si="3"/>
        <v>2774245.5</v>
      </c>
      <c r="I8" s="7">
        <f t="shared" si="4"/>
        <v>5548492.5</v>
      </c>
      <c r="J8" s="7">
        <f t="shared" si="5"/>
        <v>8322745.5</v>
      </c>
      <c r="K8" s="7">
        <f t="shared" si="6"/>
        <v>11097000</v>
      </c>
      <c r="L8" s="7">
        <f t="shared" si="7"/>
        <v>7706239.5</v>
      </c>
      <c r="M8" s="7">
        <f t="shared" si="7"/>
        <v>7706239.5</v>
      </c>
    </row>
    <row r="9" spans="1:13" x14ac:dyDescent="0.55000000000000004">
      <c r="A9" s="2">
        <v>6</v>
      </c>
      <c r="B9" s="2" t="s">
        <v>0</v>
      </c>
      <c r="C9" s="3">
        <v>10370</v>
      </c>
      <c r="D9" s="2" t="s">
        <v>6</v>
      </c>
      <c r="E9" s="7">
        <f t="shared" si="0"/>
        <v>51939546</v>
      </c>
      <c r="F9" s="7">
        <f t="shared" si="1"/>
        <v>3390744</v>
      </c>
      <c r="G9" s="7">
        <f t="shared" si="2"/>
        <v>1849501.5</v>
      </c>
      <c r="H9" s="7">
        <f t="shared" si="3"/>
        <v>2774245.5</v>
      </c>
      <c r="I9" s="7">
        <f t="shared" si="4"/>
        <v>5548492.5</v>
      </c>
      <c r="J9" s="7">
        <f t="shared" si="5"/>
        <v>8322745.5</v>
      </c>
      <c r="K9" s="7">
        <f t="shared" si="6"/>
        <v>11097000</v>
      </c>
      <c r="L9" s="7">
        <f t="shared" si="7"/>
        <v>7706239.5</v>
      </c>
      <c r="M9" s="7">
        <f t="shared" si="7"/>
        <v>7706239.5</v>
      </c>
    </row>
    <row r="10" spans="1:13" x14ac:dyDescent="0.55000000000000004">
      <c r="A10" s="2">
        <v>7</v>
      </c>
      <c r="B10" s="2" t="s">
        <v>47</v>
      </c>
      <c r="C10" s="3">
        <v>38352</v>
      </c>
      <c r="D10" s="2" t="s">
        <v>45</v>
      </c>
      <c r="E10" s="7">
        <f t="shared" si="0"/>
        <v>51939546</v>
      </c>
      <c r="F10" s="7">
        <f t="shared" si="1"/>
        <v>3390744</v>
      </c>
      <c r="G10" s="7">
        <f t="shared" si="2"/>
        <v>1849501.5</v>
      </c>
      <c r="H10" s="7">
        <f t="shared" si="3"/>
        <v>2774245.5</v>
      </c>
      <c r="I10" s="7">
        <f t="shared" si="4"/>
        <v>5548492.5</v>
      </c>
      <c r="J10" s="7">
        <f t="shared" si="5"/>
        <v>8322745.5</v>
      </c>
      <c r="K10" s="7">
        <f t="shared" si="6"/>
        <v>11097000</v>
      </c>
      <c r="L10" s="7">
        <f t="shared" si="7"/>
        <v>7706239.5</v>
      </c>
      <c r="M10" s="7">
        <f t="shared" si="7"/>
        <v>7706239.5</v>
      </c>
    </row>
    <row r="11" spans="1:13" x14ac:dyDescent="0.55000000000000004">
      <c r="A11" s="2">
        <v>8</v>
      </c>
      <c r="B11" s="2" t="s">
        <v>5</v>
      </c>
      <c r="C11" s="3">
        <v>10371</v>
      </c>
      <c r="D11" s="2" t="s">
        <v>7</v>
      </c>
      <c r="E11" s="7">
        <f t="shared" si="0"/>
        <v>51939546</v>
      </c>
      <c r="F11" s="7">
        <f>1952247*150%</f>
        <v>2928370.5</v>
      </c>
      <c r="G11" s="7">
        <f t="shared" si="2"/>
        <v>1849501.5</v>
      </c>
      <c r="H11" s="7">
        <f t="shared" si="3"/>
        <v>2774245.5</v>
      </c>
      <c r="I11" s="7">
        <f>3082492*150%</f>
        <v>4623738</v>
      </c>
      <c r="J11" s="7">
        <f>4623742*150%</f>
        <v>6935613</v>
      </c>
      <c r="K11" s="7">
        <f>6165068*150%</f>
        <v>9247602</v>
      </c>
      <c r="L11" s="7">
        <f t="shared" si="7"/>
        <v>7706239.5</v>
      </c>
      <c r="M11" s="7">
        <f t="shared" si="7"/>
        <v>7706239.5</v>
      </c>
    </row>
    <row r="12" spans="1:13" x14ac:dyDescent="0.55000000000000004">
      <c r="A12" s="2">
        <v>9</v>
      </c>
      <c r="B12" s="2" t="s">
        <v>5</v>
      </c>
      <c r="C12" s="3">
        <v>10372</v>
      </c>
      <c r="D12" s="2" t="s">
        <v>11</v>
      </c>
      <c r="E12" s="7">
        <f t="shared" si="0"/>
        <v>51939546</v>
      </c>
      <c r="F12" s="7">
        <f t="shared" ref="F12:F14" si="8">1952247*150%</f>
        <v>2928370.5</v>
      </c>
      <c r="G12" s="7">
        <f t="shared" si="2"/>
        <v>1849501.5</v>
      </c>
      <c r="H12" s="7">
        <f t="shared" si="3"/>
        <v>2774245.5</v>
      </c>
      <c r="I12" s="7">
        <f t="shared" ref="I12:I14" si="9">3082492*150%</f>
        <v>4623738</v>
      </c>
      <c r="J12" s="7">
        <f t="shared" ref="J12:J14" si="10">4623742*150%</f>
        <v>6935613</v>
      </c>
      <c r="K12" s="7">
        <f t="shared" ref="K12:K14" si="11">6165068*150%</f>
        <v>9247602</v>
      </c>
      <c r="L12" s="7">
        <f t="shared" si="7"/>
        <v>7706239.5</v>
      </c>
      <c r="M12" s="7">
        <f t="shared" si="7"/>
        <v>7706239.5</v>
      </c>
    </row>
    <row r="13" spans="1:13" x14ac:dyDescent="0.55000000000000004">
      <c r="A13" s="2">
        <v>10</v>
      </c>
      <c r="B13" s="2" t="s">
        <v>5</v>
      </c>
      <c r="C13" s="3">
        <v>38552</v>
      </c>
      <c r="D13" s="2" t="s">
        <v>46</v>
      </c>
      <c r="E13" s="7">
        <f t="shared" si="0"/>
        <v>51939546</v>
      </c>
      <c r="F13" s="7">
        <f t="shared" si="8"/>
        <v>2928370.5</v>
      </c>
      <c r="G13" s="7">
        <f t="shared" si="2"/>
        <v>1849501.5</v>
      </c>
      <c r="H13" s="7">
        <f t="shared" si="3"/>
        <v>2774245.5</v>
      </c>
      <c r="I13" s="7">
        <f t="shared" si="9"/>
        <v>4623738</v>
      </c>
      <c r="J13" s="7">
        <f t="shared" si="10"/>
        <v>6935613</v>
      </c>
      <c r="K13" s="7">
        <f t="shared" si="11"/>
        <v>9247602</v>
      </c>
      <c r="L13" s="7">
        <f t="shared" si="7"/>
        <v>7706239.5</v>
      </c>
      <c r="M13" s="7">
        <f t="shared" si="7"/>
        <v>7706239.5</v>
      </c>
    </row>
    <row r="14" spans="1:13" x14ac:dyDescent="0.55000000000000004">
      <c r="A14" s="2">
        <v>11</v>
      </c>
      <c r="B14" s="2" t="s">
        <v>8</v>
      </c>
      <c r="C14" s="3">
        <v>10373</v>
      </c>
      <c r="D14" s="2" t="s">
        <v>9</v>
      </c>
      <c r="E14" s="7">
        <f t="shared" si="0"/>
        <v>51939546</v>
      </c>
      <c r="F14" s="7">
        <f t="shared" si="8"/>
        <v>2928370.5</v>
      </c>
      <c r="G14" s="7">
        <f>1233001*150%</f>
        <v>1849501.5</v>
      </c>
      <c r="H14" s="7">
        <f t="shared" si="3"/>
        <v>2774245.5</v>
      </c>
      <c r="I14" s="7">
        <f t="shared" si="9"/>
        <v>4623738</v>
      </c>
      <c r="J14" s="7">
        <f t="shared" si="10"/>
        <v>6935613</v>
      </c>
      <c r="K14" s="7">
        <f t="shared" si="11"/>
        <v>9247602</v>
      </c>
      <c r="L14" s="7">
        <f t="shared" si="7"/>
        <v>7706239.5</v>
      </c>
      <c r="M14" s="7">
        <f t="shared" si="7"/>
        <v>7706239.5</v>
      </c>
    </row>
    <row r="15" spans="1:13" x14ac:dyDescent="0.55000000000000004">
      <c r="A15" s="14" t="s">
        <v>12</v>
      </c>
      <c r="B15" s="16"/>
      <c r="C15" s="16"/>
      <c r="D15" s="16"/>
      <c r="E15" s="8"/>
      <c r="F15" s="9"/>
      <c r="G15" s="9"/>
      <c r="H15" s="9"/>
      <c r="I15" s="9"/>
      <c r="J15" s="9"/>
      <c r="K15" s="9"/>
      <c r="L15" s="9"/>
      <c r="M15" s="10"/>
    </row>
    <row r="16" spans="1:13" x14ac:dyDescent="0.55000000000000004">
      <c r="A16" s="2">
        <v>1</v>
      </c>
      <c r="B16" s="2"/>
      <c r="C16" s="3">
        <v>13657</v>
      </c>
      <c r="D16" s="2" t="s">
        <v>13</v>
      </c>
      <c r="E16" s="7">
        <f>49751107*150%</f>
        <v>74626660.5</v>
      </c>
      <c r="F16" s="7">
        <f>7702139*150%</f>
        <v>11553208.5</v>
      </c>
      <c r="G16" s="7"/>
      <c r="H16" s="7"/>
      <c r="I16" s="7">
        <f>11553209*150%</f>
        <v>17329813.5</v>
      </c>
      <c r="J16" s="7"/>
      <c r="K16" s="7"/>
      <c r="L16" s="7">
        <f>23632455*150%</f>
        <v>35448682.5</v>
      </c>
      <c r="M16" s="7"/>
    </row>
    <row r="17" spans="1:13" x14ac:dyDescent="0.55000000000000004">
      <c r="A17" s="2">
        <v>2</v>
      </c>
      <c r="B17" s="2"/>
      <c r="C17" s="3">
        <v>13751</v>
      </c>
      <c r="D17" s="2" t="s">
        <v>14</v>
      </c>
      <c r="E17" s="7">
        <f t="shared" ref="E17:E24" si="12">49751107*150%</f>
        <v>74626660.5</v>
      </c>
      <c r="F17" s="7">
        <f t="shared" ref="F17:F19" si="13">7702139*150%</f>
        <v>11553208.5</v>
      </c>
      <c r="G17" s="7"/>
      <c r="H17" s="7"/>
      <c r="I17" s="7">
        <f t="shared" ref="I17:I19" si="14">11553209*150%</f>
        <v>17329813.5</v>
      </c>
      <c r="J17" s="7"/>
      <c r="K17" s="7"/>
      <c r="L17" s="7">
        <f t="shared" ref="L17" si="15">23632455*150%</f>
        <v>35448682.5</v>
      </c>
      <c r="M17" s="7"/>
    </row>
    <row r="18" spans="1:13" x14ac:dyDescent="0.55000000000000004">
      <c r="A18" s="2">
        <v>3</v>
      </c>
      <c r="B18" s="2"/>
      <c r="C18" s="3">
        <v>14432</v>
      </c>
      <c r="D18" s="2" t="s">
        <v>15</v>
      </c>
      <c r="E18" s="7">
        <f t="shared" si="12"/>
        <v>74626660.5</v>
      </c>
      <c r="F18" s="7">
        <f t="shared" si="13"/>
        <v>11553208.5</v>
      </c>
      <c r="G18" s="7"/>
      <c r="H18" s="7"/>
      <c r="I18" s="7">
        <f t="shared" si="14"/>
        <v>17329813.5</v>
      </c>
      <c r="J18" s="7"/>
      <c r="K18" s="7"/>
      <c r="L18" s="7">
        <f>29485092*150%</f>
        <v>44227638</v>
      </c>
      <c r="M18" s="7"/>
    </row>
    <row r="19" spans="1:13" x14ac:dyDescent="0.55000000000000004">
      <c r="A19" s="2">
        <v>4</v>
      </c>
      <c r="B19" s="2"/>
      <c r="C19" s="3">
        <v>14571</v>
      </c>
      <c r="D19" s="2" t="s">
        <v>16</v>
      </c>
      <c r="E19" s="7">
        <f t="shared" si="12"/>
        <v>74626660.5</v>
      </c>
      <c r="F19" s="7">
        <f t="shared" si="13"/>
        <v>11553208.5</v>
      </c>
      <c r="G19" s="7"/>
      <c r="H19" s="7"/>
      <c r="I19" s="7">
        <f t="shared" si="14"/>
        <v>17329813.5</v>
      </c>
      <c r="J19" s="7"/>
      <c r="K19" s="7"/>
      <c r="L19" s="7">
        <f t="shared" ref="L19:L24" si="16">29485092*150%</f>
        <v>44227638</v>
      </c>
      <c r="M19" s="7"/>
    </row>
    <row r="20" spans="1:13" x14ac:dyDescent="0.55000000000000004">
      <c r="A20" s="2">
        <v>5</v>
      </c>
      <c r="B20" s="2"/>
      <c r="C20" s="3">
        <v>19685</v>
      </c>
      <c r="D20" s="2" t="s">
        <v>17</v>
      </c>
      <c r="E20" s="7">
        <f t="shared" si="12"/>
        <v>74626660.5</v>
      </c>
      <c r="F20" s="7">
        <f>8836482*150%</f>
        <v>13254723</v>
      </c>
      <c r="G20" s="7"/>
      <c r="H20" s="7"/>
      <c r="I20" s="7">
        <f>13254730*150%</f>
        <v>19882095</v>
      </c>
      <c r="J20" s="7"/>
      <c r="K20" s="7"/>
      <c r="L20" s="7">
        <f t="shared" si="16"/>
        <v>44227638</v>
      </c>
      <c r="M20" s="7"/>
    </row>
    <row r="21" spans="1:13" x14ac:dyDescent="0.55000000000000004">
      <c r="A21" s="2">
        <v>6</v>
      </c>
      <c r="B21" s="2"/>
      <c r="C21" s="3">
        <v>19712</v>
      </c>
      <c r="D21" s="2" t="s">
        <v>18</v>
      </c>
      <c r="E21" s="7">
        <f t="shared" si="12"/>
        <v>74626660.5</v>
      </c>
      <c r="F21" s="7">
        <f t="shared" ref="F21:F24" si="17">8836482*150%</f>
        <v>13254723</v>
      </c>
      <c r="G21" s="7"/>
      <c r="H21" s="7"/>
      <c r="I21" s="7">
        <f t="shared" ref="I21:I24" si="18">13254730*150%</f>
        <v>19882095</v>
      </c>
      <c r="J21" s="7"/>
      <c r="K21" s="7"/>
      <c r="L21" s="7">
        <f t="shared" si="16"/>
        <v>44227638</v>
      </c>
      <c r="M21" s="7"/>
    </row>
    <row r="22" spans="1:13" x14ac:dyDescent="0.55000000000000004">
      <c r="A22" s="2">
        <v>7</v>
      </c>
      <c r="B22" s="2"/>
      <c r="C22" s="3">
        <v>21605</v>
      </c>
      <c r="D22" s="2" t="s">
        <v>19</v>
      </c>
      <c r="E22" s="7">
        <f t="shared" si="12"/>
        <v>74626660.5</v>
      </c>
      <c r="F22" s="7">
        <f t="shared" si="17"/>
        <v>13254723</v>
      </c>
      <c r="G22" s="7"/>
      <c r="H22" s="7"/>
      <c r="I22" s="7">
        <f t="shared" si="18"/>
        <v>19882095</v>
      </c>
      <c r="J22" s="7"/>
      <c r="K22" s="7"/>
      <c r="L22" s="7">
        <f t="shared" si="16"/>
        <v>44227638</v>
      </c>
      <c r="M22" s="7"/>
    </row>
    <row r="23" spans="1:13" x14ac:dyDescent="0.55000000000000004">
      <c r="A23" s="2">
        <v>8</v>
      </c>
      <c r="B23" s="2"/>
      <c r="C23" s="3">
        <v>23312</v>
      </c>
      <c r="D23" s="2" t="s">
        <v>20</v>
      </c>
      <c r="E23" s="7">
        <f t="shared" si="12"/>
        <v>74626660.5</v>
      </c>
      <c r="F23" s="7">
        <f t="shared" si="17"/>
        <v>13254723</v>
      </c>
      <c r="G23" s="7"/>
      <c r="H23" s="7"/>
      <c r="I23" s="7">
        <f t="shared" si="18"/>
        <v>19882095</v>
      </c>
      <c r="J23" s="7"/>
      <c r="K23" s="7"/>
      <c r="L23" s="7">
        <f t="shared" si="16"/>
        <v>44227638</v>
      </c>
      <c r="M23" s="7"/>
    </row>
    <row r="24" spans="1:13" x14ac:dyDescent="0.55000000000000004">
      <c r="A24" s="2">
        <v>9</v>
      </c>
      <c r="B24" s="2"/>
      <c r="C24" s="3">
        <v>25739</v>
      </c>
      <c r="D24" s="2" t="s">
        <v>6</v>
      </c>
      <c r="E24" s="7">
        <f t="shared" si="12"/>
        <v>74626660.5</v>
      </c>
      <c r="F24" s="7">
        <f t="shared" si="17"/>
        <v>13254723</v>
      </c>
      <c r="G24" s="7"/>
      <c r="H24" s="7"/>
      <c r="I24" s="7">
        <f t="shared" si="18"/>
        <v>19882095</v>
      </c>
      <c r="J24" s="7"/>
      <c r="K24" s="7"/>
      <c r="L24" s="7">
        <f t="shared" si="16"/>
        <v>44227638</v>
      </c>
      <c r="M24" s="7"/>
    </row>
    <row r="25" spans="1:13" x14ac:dyDescent="0.55000000000000004">
      <c r="A25" s="14" t="s">
        <v>21</v>
      </c>
      <c r="B25" s="16"/>
      <c r="C25" s="16"/>
      <c r="D25" s="16"/>
      <c r="E25" s="8"/>
      <c r="F25" s="9"/>
      <c r="G25" s="9"/>
      <c r="H25" s="9"/>
      <c r="I25" s="9"/>
      <c r="J25" s="9"/>
      <c r="K25" s="9"/>
      <c r="L25" s="9"/>
      <c r="M25" s="10"/>
    </row>
    <row r="26" spans="1:13" x14ac:dyDescent="0.55000000000000004">
      <c r="A26" s="2">
        <v>1</v>
      </c>
      <c r="B26" s="2"/>
      <c r="C26" s="3">
        <v>1347</v>
      </c>
      <c r="D26" s="2" t="s">
        <v>23</v>
      </c>
      <c r="E26" s="7">
        <f t="shared" ref="E26:E31" si="19">34626364*150%</f>
        <v>51939546</v>
      </c>
      <c r="F26" s="7">
        <f>2260496*150%</f>
        <v>3390744</v>
      </c>
      <c r="G26" s="7">
        <f t="shared" ref="G26:G31" si="20">1233001*150%</f>
        <v>1849501.5</v>
      </c>
      <c r="H26" s="7">
        <f t="shared" ref="H26:H31" si="21">1849497*150%</f>
        <v>2774245.5</v>
      </c>
      <c r="I26" s="7">
        <f t="shared" ref="I26:I30" si="22">3698995*150%</f>
        <v>5548492.5</v>
      </c>
      <c r="J26" s="7">
        <f t="shared" ref="J26:J30" si="23">5548497*150%</f>
        <v>8322745.5</v>
      </c>
      <c r="K26" s="7">
        <f t="shared" ref="K26:K30" si="24">7398000*150%</f>
        <v>11097000</v>
      </c>
      <c r="L26" s="7">
        <f t="shared" ref="L26:M38" si="25">5137493*150%</f>
        <v>7706239.5</v>
      </c>
      <c r="M26" s="7">
        <f t="shared" si="25"/>
        <v>7706239.5</v>
      </c>
    </row>
    <row r="27" spans="1:13" x14ac:dyDescent="0.55000000000000004">
      <c r="A27" s="2">
        <v>2</v>
      </c>
      <c r="B27" s="2"/>
      <c r="C27" s="3">
        <v>1678</v>
      </c>
      <c r="D27" s="2" t="s">
        <v>22</v>
      </c>
      <c r="E27" s="7">
        <f t="shared" si="19"/>
        <v>51939546</v>
      </c>
      <c r="F27" s="7">
        <f t="shared" ref="F27:F30" si="26">2260496*150%</f>
        <v>3390744</v>
      </c>
      <c r="G27" s="7">
        <f t="shared" si="20"/>
        <v>1849501.5</v>
      </c>
      <c r="H27" s="7">
        <f t="shared" si="21"/>
        <v>2774245.5</v>
      </c>
      <c r="I27" s="7">
        <f t="shared" si="22"/>
        <v>5548492.5</v>
      </c>
      <c r="J27" s="7">
        <f t="shared" si="23"/>
        <v>8322745.5</v>
      </c>
      <c r="K27" s="7">
        <f t="shared" si="24"/>
        <v>11097000</v>
      </c>
      <c r="L27" s="7">
        <f t="shared" si="25"/>
        <v>7706239.5</v>
      </c>
      <c r="M27" s="7">
        <f t="shared" si="25"/>
        <v>7706239.5</v>
      </c>
    </row>
    <row r="28" spans="1:13" x14ac:dyDescent="0.55000000000000004">
      <c r="A28" s="2">
        <v>3</v>
      </c>
      <c r="B28" s="2"/>
      <c r="C28" s="3">
        <v>2474</v>
      </c>
      <c r="D28" s="2" t="s">
        <v>24</v>
      </c>
      <c r="E28" s="7">
        <f t="shared" si="19"/>
        <v>51939546</v>
      </c>
      <c r="F28" s="7">
        <f t="shared" si="26"/>
        <v>3390744</v>
      </c>
      <c r="G28" s="7">
        <f t="shared" si="20"/>
        <v>1849501.5</v>
      </c>
      <c r="H28" s="7">
        <f t="shared" si="21"/>
        <v>2774245.5</v>
      </c>
      <c r="I28" s="7">
        <f t="shared" si="22"/>
        <v>5548492.5</v>
      </c>
      <c r="J28" s="7">
        <f t="shared" si="23"/>
        <v>8322745.5</v>
      </c>
      <c r="K28" s="7">
        <f t="shared" si="24"/>
        <v>11097000</v>
      </c>
      <c r="L28" s="7">
        <f t="shared" si="25"/>
        <v>7706239.5</v>
      </c>
      <c r="M28" s="7">
        <f t="shared" si="25"/>
        <v>7706239.5</v>
      </c>
    </row>
    <row r="29" spans="1:13" x14ac:dyDescent="0.55000000000000004">
      <c r="A29" s="2">
        <v>4</v>
      </c>
      <c r="B29" s="2"/>
      <c r="C29" s="3">
        <v>3427</v>
      </c>
      <c r="D29" s="2" t="s">
        <v>25</v>
      </c>
      <c r="E29" s="7">
        <f t="shared" si="19"/>
        <v>51939546</v>
      </c>
      <c r="F29" s="7">
        <f t="shared" si="26"/>
        <v>3390744</v>
      </c>
      <c r="G29" s="7">
        <f t="shared" si="20"/>
        <v>1849501.5</v>
      </c>
      <c r="H29" s="7">
        <f t="shared" si="21"/>
        <v>2774245.5</v>
      </c>
      <c r="I29" s="7">
        <f t="shared" si="22"/>
        <v>5548492.5</v>
      </c>
      <c r="J29" s="7">
        <f t="shared" si="23"/>
        <v>8322745.5</v>
      </c>
      <c r="K29" s="7">
        <f t="shared" si="24"/>
        <v>11097000</v>
      </c>
      <c r="L29" s="7">
        <f t="shared" si="25"/>
        <v>7706239.5</v>
      </c>
      <c r="M29" s="7">
        <f t="shared" si="25"/>
        <v>7706239.5</v>
      </c>
    </row>
    <row r="30" spans="1:13" x14ac:dyDescent="0.55000000000000004">
      <c r="A30" s="2">
        <v>5</v>
      </c>
      <c r="B30" s="2"/>
      <c r="C30" s="3">
        <v>3682</v>
      </c>
      <c r="D30" s="2" t="s">
        <v>26</v>
      </c>
      <c r="E30" s="7">
        <f t="shared" si="19"/>
        <v>51939546</v>
      </c>
      <c r="F30" s="7">
        <f t="shared" si="26"/>
        <v>3390744</v>
      </c>
      <c r="G30" s="7">
        <f t="shared" si="20"/>
        <v>1849501.5</v>
      </c>
      <c r="H30" s="7">
        <f t="shared" si="21"/>
        <v>2774245.5</v>
      </c>
      <c r="I30" s="7">
        <f t="shared" si="22"/>
        <v>5548492.5</v>
      </c>
      <c r="J30" s="7">
        <f t="shared" si="23"/>
        <v>8322745.5</v>
      </c>
      <c r="K30" s="7">
        <f t="shared" si="24"/>
        <v>11097000</v>
      </c>
      <c r="L30" s="7">
        <f t="shared" si="25"/>
        <v>7706239.5</v>
      </c>
      <c r="M30" s="7">
        <f t="shared" si="25"/>
        <v>7706239.5</v>
      </c>
    </row>
    <row r="31" spans="1:13" x14ac:dyDescent="0.55000000000000004">
      <c r="A31" s="2">
        <v>6</v>
      </c>
      <c r="B31" s="2"/>
      <c r="C31" s="3">
        <v>4541</v>
      </c>
      <c r="D31" s="2" t="s">
        <v>7</v>
      </c>
      <c r="E31" s="7">
        <f t="shared" si="19"/>
        <v>51939546</v>
      </c>
      <c r="F31" s="7">
        <f>1952247*150%</f>
        <v>2928370.5</v>
      </c>
      <c r="G31" s="7">
        <f t="shared" si="20"/>
        <v>1849501.5</v>
      </c>
      <c r="H31" s="7">
        <f t="shared" si="21"/>
        <v>2774245.5</v>
      </c>
      <c r="I31" s="7">
        <f t="shared" ref="I31" si="27">3082492*150%</f>
        <v>4623738</v>
      </c>
      <c r="J31" s="7">
        <f t="shared" ref="J31" si="28">4623742*150%</f>
        <v>6935613</v>
      </c>
      <c r="K31" s="7">
        <f t="shared" ref="K31" si="29">6165068*150%</f>
        <v>9247602</v>
      </c>
      <c r="L31" s="7">
        <f t="shared" si="25"/>
        <v>7706239.5</v>
      </c>
      <c r="M31" s="7">
        <f t="shared" si="25"/>
        <v>7706239.5</v>
      </c>
    </row>
    <row r="32" spans="1:13" x14ac:dyDescent="0.55000000000000004">
      <c r="A32" s="14" t="s">
        <v>27</v>
      </c>
      <c r="B32" s="16"/>
      <c r="C32" s="16"/>
      <c r="D32" s="16"/>
      <c r="E32" s="8"/>
      <c r="F32" s="9"/>
      <c r="G32" s="9"/>
      <c r="H32" s="9"/>
      <c r="I32" s="9"/>
      <c r="J32" s="9"/>
      <c r="K32" s="9"/>
      <c r="L32" s="9"/>
      <c r="M32" s="10"/>
    </row>
    <row r="33" spans="1:13" x14ac:dyDescent="0.55000000000000004">
      <c r="A33" s="2">
        <v>1</v>
      </c>
      <c r="B33" s="2"/>
      <c r="C33" s="3">
        <v>1005</v>
      </c>
      <c r="D33" s="2" t="s">
        <v>28</v>
      </c>
      <c r="E33" s="7">
        <f t="shared" ref="E33:E38" si="30">34626364*150%</f>
        <v>51939546</v>
      </c>
      <c r="F33" s="7">
        <f>2260496*150%</f>
        <v>3390744</v>
      </c>
      <c r="G33" s="7">
        <f t="shared" ref="G33:G38" si="31">1233001*150%</f>
        <v>1849501.5</v>
      </c>
      <c r="H33" s="7">
        <f>1849497*150%</f>
        <v>2774245.5</v>
      </c>
      <c r="I33" s="7">
        <f t="shared" ref="I33:I37" si="32">3698995*150%</f>
        <v>5548492.5</v>
      </c>
      <c r="J33" s="7">
        <f t="shared" ref="J33:J37" si="33">5548497*150%</f>
        <v>8322745.5</v>
      </c>
      <c r="K33" s="7">
        <f t="shared" ref="K33:K37" si="34">7398000*150%</f>
        <v>11097000</v>
      </c>
      <c r="L33" s="7">
        <f t="shared" si="25"/>
        <v>7706239.5</v>
      </c>
      <c r="M33" s="7">
        <f t="shared" si="25"/>
        <v>7706239.5</v>
      </c>
    </row>
    <row r="34" spans="1:13" x14ac:dyDescent="0.55000000000000004">
      <c r="A34" s="2">
        <v>2</v>
      </c>
      <c r="B34" s="2"/>
      <c r="C34" s="3">
        <v>1297</v>
      </c>
      <c r="D34" s="2" t="s">
        <v>29</v>
      </c>
      <c r="E34" s="7">
        <f t="shared" si="30"/>
        <v>51939546</v>
      </c>
      <c r="F34" s="7">
        <f t="shared" ref="F34:F37" si="35">2260496*150%</f>
        <v>3390744</v>
      </c>
      <c r="G34" s="7">
        <f t="shared" si="31"/>
        <v>1849501.5</v>
      </c>
      <c r="H34" s="7">
        <f t="shared" ref="H34:H38" si="36">1849497*150%</f>
        <v>2774245.5</v>
      </c>
      <c r="I34" s="7">
        <f t="shared" si="32"/>
        <v>5548492.5</v>
      </c>
      <c r="J34" s="7">
        <f t="shared" si="33"/>
        <v>8322745.5</v>
      </c>
      <c r="K34" s="7">
        <f t="shared" si="34"/>
        <v>11097000</v>
      </c>
      <c r="L34" s="7">
        <f t="shared" si="25"/>
        <v>7706239.5</v>
      </c>
      <c r="M34" s="7">
        <f t="shared" si="25"/>
        <v>7706239.5</v>
      </c>
    </row>
    <row r="35" spans="1:13" x14ac:dyDescent="0.55000000000000004">
      <c r="A35" s="2">
        <v>3</v>
      </c>
      <c r="B35" s="2"/>
      <c r="C35" s="3">
        <v>1794</v>
      </c>
      <c r="D35" s="2" t="s">
        <v>30</v>
      </c>
      <c r="E35" s="7">
        <f t="shared" si="30"/>
        <v>51939546</v>
      </c>
      <c r="F35" s="7">
        <f t="shared" si="35"/>
        <v>3390744</v>
      </c>
      <c r="G35" s="7">
        <f t="shared" si="31"/>
        <v>1849501.5</v>
      </c>
      <c r="H35" s="7">
        <f t="shared" si="36"/>
        <v>2774245.5</v>
      </c>
      <c r="I35" s="7">
        <f t="shared" si="32"/>
        <v>5548492.5</v>
      </c>
      <c r="J35" s="7">
        <f t="shared" si="33"/>
        <v>8322745.5</v>
      </c>
      <c r="K35" s="7">
        <f t="shared" si="34"/>
        <v>11097000</v>
      </c>
      <c r="L35" s="7">
        <f t="shared" si="25"/>
        <v>7706239.5</v>
      </c>
      <c r="M35" s="7">
        <f t="shared" si="25"/>
        <v>7706239.5</v>
      </c>
    </row>
    <row r="36" spans="1:13" x14ac:dyDescent="0.55000000000000004">
      <c r="A36" s="2">
        <v>4</v>
      </c>
      <c r="B36" s="2"/>
      <c r="C36" s="3">
        <v>3386</v>
      </c>
      <c r="D36" s="2" t="s">
        <v>31</v>
      </c>
      <c r="E36" s="7">
        <f t="shared" si="30"/>
        <v>51939546</v>
      </c>
      <c r="F36" s="7">
        <f t="shared" si="35"/>
        <v>3390744</v>
      </c>
      <c r="G36" s="7">
        <f t="shared" si="31"/>
        <v>1849501.5</v>
      </c>
      <c r="H36" s="7">
        <f t="shared" si="36"/>
        <v>2774245.5</v>
      </c>
      <c r="I36" s="7">
        <f t="shared" si="32"/>
        <v>5548492.5</v>
      </c>
      <c r="J36" s="7">
        <f t="shared" si="33"/>
        <v>8322745.5</v>
      </c>
      <c r="K36" s="7">
        <f t="shared" si="34"/>
        <v>11097000</v>
      </c>
      <c r="L36" s="7">
        <f t="shared" si="25"/>
        <v>7706239.5</v>
      </c>
      <c r="M36" s="7">
        <f t="shared" si="25"/>
        <v>7706239.5</v>
      </c>
    </row>
    <row r="37" spans="1:13" x14ac:dyDescent="0.55000000000000004">
      <c r="A37" s="2">
        <v>5</v>
      </c>
      <c r="B37" s="2"/>
      <c r="C37" s="3">
        <v>3707</v>
      </c>
      <c r="D37" s="2" t="s">
        <v>32</v>
      </c>
      <c r="E37" s="7">
        <f t="shared" si="30"/>
        <v>51939546</v>
      </c>
      <c r="F37" s="7">
        <f t="shared" si="35"/>
        <v>3390744</v>
      </c>
      <c r="G37" s="7">
        <f t="shared" si="31"/>
        <v>1849501.5</v>
      </c>
      <c r="H37" s="7">
        <f t="shared" si="36"/>
        <v>2774245.5</v>
      </c>
      <c r="I37" s="7">
        <f t="shared" si="32"/>
        <v>5548492.5</v>
      </c>
      <c r="J37" s="7">
        <f t="shared" si="33"/>
        <v>8322745.5</v>
      </c>
      <c r="K37" s="7">
        <f t="shared" si="34"/>
        <v>11097000</v>
      </c>
      <c r="L37" s="7">
        <f t="shared" si="25"/>
        <v>7706239.5</v>
      </c>
      <c r="M37" s="7">
        <f t="shared" si="25"/>
        <v>7706239.5</v>
      </c>
    </row>
    <row r="38" spans="1:13" x14ac:dyDescent="0.55000000000000004">
      <c r="A38" s="2">
        <v>6</v>
      </c>
      <c r="B38" s="2"/>
      <c r="C38" s="3">
        <v>4405</v>
      </c>
      <c r="D38" s="2" t="s">
        <v>33</v>
      </c>
      <c r="E38" s="7">
        <f t="shared" si="30"/>
        <v>51939546</v>
      </c>
      <c r="F38" s="7">
        <f>1952247*150%</f>
        <v>2928370.5</v>
      </c>
      <c r="G38" s="7">
        <f t="shared" si="31"/>
        <v>1849501.5</v>
      </c>
      <c r="H38" s="7">
        <f t="shared" si="36"/>
        <v>2774245.5</v>
      </c>
      <c r="I38" s="7">
        <f t="shared" ref="I38" si="37">3082492*150%</f>
        <v>4623738</v>
      </c>
      <c r="J38" s="7">
        <f t="shared" ref="J38" si="38">4623742*150%</f>
        <v>6935613</v>
      </c>
      <c r="K38" s="7">
        <f t="shared" ref="K38" si="39">6165068*150%</f>
        <v>9247602</v>
      </c>
      <c r="L38" s="7">
        <f t="shared" si="25"/>
        <v>7706239.5</v>
      </c>
      <c r="M38" s="7">
        <f t="shared" si="25"/>
        <v>7706239.5</v>
      </c>
    </row>
  </sheetData>
  <mergeCells count="11">
    <mergeCell ref="E25:M25"/>
    <mergeCell ref="E32:M32"/>
    <mergeCell ref="E3:M3"/>
    <mergeCell ref="E15:M15"/>
    <mergeCell ref="A1:D2"/>
    <mergeCell ref="E1:E2"/>
    <mergeCell ref="F1:M1"/>
    <mergeCell ref="A32:D32"/>
    <mergeCell ref="A15:D15"/>
    <mergeCell ref="A25:D25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Sohrabifar</dc:creator>
  <cp:lastModifiedBy>peyman rasooli</cp:lastModifiedBy>
  <dcterms:created xsi:type="dcterms:W3CDTF">2015-06-05T18:17:20Z</dcterms:created>
  <dcterms:modified xsi:type="dcterms:W3CDTF">2025-08-23T09:22:15Z</dcterms:modified>
</cp:coreProperties>
</file>